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5\"/>
    </mc:Choice>
  </mc:AlternateContent>
  <bookViews>
    <workbookView xWindow="360" yWindow="120" windowWidth="11340" windowHeight="5520"/>
  </bookViews>
  <sheets>
    <sheet name="Model" sheetId="1" r:id="rId1"/>
  </sheets>
  <definedNames>
    <definedName name="Deadline">Model!#REF!</definedName>
    <definedName name="_xlnm.Print_Area" localSheetId="0">Model!$A$1:$K$34</definedName>
    <definedName name="solver_adj" localSheetId="0" hidden="1">Model!$G$6:$G$15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100000</definedName>
    <definedName name="solver_lhs1" localSheetId="0" hidden="1">Model!$G$6:$G$15</definedName>
    <definedName name="solver_lhs2" localSheetId="0" hidden="1">Model!$G$6:$G$15</definedName>
    <definedName name="solver_lhs3" localSheetId="0" hidden="1">Model!$G$6:$G$15</definedName>
    <definedName name="solver_lin" localSheetId="0" hidden="1">2</definedName>
    <definedName name="solver_loc" localSheetId="0" hidden="1">1</definedName>
    <definedName name="solver_mip" localSheetId="0" hidden="1">1000000</definedName>
    <definedName name="solver_mni" localSheetId="0" hidden="1">200</definedName>
    <definedName name="solver_mrt" localSheetId="0" hidden="1">0.25</definedName>
    <definedName name="solver_neg" localSheetId="0" hidden="1">2</definedName>
    <definedName name="solver_nod" localSheetId="0" hidden="1">1000000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Model!$B$34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Upper_bound</definedName>
    <definedName name="solver_rhs2" localSheetId="0" hidden="1">integer</definedName>
    <definedName name="solver_rhs3" localSheetId="0" hidden="1">1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100000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  <definedName name="Start">Model!$G$6:$G$15</definedName>
    <definedName name="Target">Model!$B$34</definedName>
    <definedName name="Upper_bound">Model!$I$6:$I$15</definedName>
  </definedNames>
  <calcPr calcId="152511" iterate="1"/>
</workbook>
</file>

<file path=xl/calcChain.xml><?xml version="1.0" encoding="utf-8"?>
<calcChain xmlns="http://schemas.openxmlformats.org/spreadsheetml/2006/main">
  <c r="J6" i="1" l="1"/>
  <c r="B19" i="1"/>
  <c r="B29" i="1" s="1"/>
  <c r="B30" i="1" s="1"/>
  <c r="C19" i="1"/>
  <c r="D19" i="1"/>
  <c r="E19" i="1"/>
  <c r="F19" i="1"/>
  <c r="G19" i="1"/>
  <c r="H19" i="1"/>
  <c r="I19" i="1"/>
  <c r="J19" i="1"/>
  <c r="J7" i="1"/>
  <c r="C20" i="1" s="1"/>
  <c r="B20" i="1"/>
  <c r="E20" i="1"/>
  <c r="F20" i="1"/>
  <c r="H20" i="1"/>
  <c r="I20" i="1"/>
  <c r="J20" i="1"/>
  <c r="J8" i="1"/>
  <c r="B21" i="1"/>
  <c r="C21" i="1"/>
  <c r="D21" i="1"/>
  <c r="E21" i="1"/>
  <c r="F21" i="1"/>
  <c r="G21" i="1"/>
  <c r="H21" i="1"/>
  <c r="I21" i="1"/>
  <c r="J21" i="1"/>
  <c r="J9" i="1"/>
  <c r="C22" i="1" s="1"/>
  <c r="B22" i="1"/>
  <c r="E22" i="1"/>
  <c r="F22" i="1"/>
  <c r="I22" i="1"/>
  <c r="J22" i="1"/>
  <c r="J10" i="1"/>
  <c r="B23" i="1"/>
  <c r="C23" i="1"/>
  <c r="D23" i="1"/>
  <c r="E23" i="1"/>
  <c r="F23" i="1"/>
  <c r="G23" i="1"/>
  <c r="H23" i="1"/>
  <c r="I23" i="1"/>
  <c r="J23" i="1"/>
  <c r="J11" i="1"/>
  <c r="C24" i="1" s="1"/>
  <c r="B24" i="1"/>
  <c r="E24" i="1"/>
  <c r="F24" i="1"/>
  <c r="I24" i="1"/>
  <c r="J24" i="1"/>
  <c r="J12" i="1"/>
  <c r="B25" i="1"/>
  <c r="C25" i="1"/>
  <c r="D25" i="1"/>
  <c r="E25" i="1"/>
  <c r="F25" i="1"/>
  <c r="G25" i="1"/>
  <c r="H25" i="1"/>
  <c r="I25" i="1"/>
  <c r="J25" i="1"/>
  <c r="J13" i="1"/>
  <c r="C26" i="1" s="1"/>
  <c r="B26" i="1"/>
  <c r="E26" i="1"/>
  <c r="F26" i="1"/>
  <c r="G26" i="1"/>
  <c r="H26" i="1"/>
  <c r="I26" i="1"/>
  <c r="J26" i="1"/>
  <c r="J14" i="1"/>
  <c r="B27" i="1"/>
  <c r="C27" i="1"/>
  <c r="D27" i="1"/>
  <c r="E27" i="1"/>
  <c r="F27" i="1"/>
  <c r="G27" i="1"/>
  <c r="H27" i="1"/>
  <c r="I27" i="1"/>
  <c r="J27" i="1"/>
  <c r="J15" i="1"/>
  <c r="C28" i="1" s="1"/>
  <c r="B28" i="1"/>
  <c r="E28" i="1"/>
  <c r="F28" i="1"/>
  <c r="G28" i="1"/>
  <c r="H28" i="1"/>
  <c r="I28" i="1"/>
  <c r="J28" i="1"/>
  <c r="I6" i="1"/>
  <c r="I7" i="1"/>
  <c r="I8" i="1"/>
  <c r="I9" i="1"/>
  <c r="I10" i="1"/>
  <c r="I11" i="1"/>
  <c r="I12" i="1"/>
  <c r="I13" i="1"/>
  <c r="I14" i="1"/>
  <c r="I15" i="1"/>
  <c r="K6" i="1"/>
  <c r="K7" i="1"/>
  <c r="K8" i="1"/>
  <c r="K10" i="1"/>
  <c r="K11" i="1"/>
  <c r="K12" i="1"/>
  <c r="K14" i="1"/>
  <c r="K15" i="1"/>
  <c r="E29" i="1"/>
  <c r="E30" i="1" s="1"/>
  <c r="F29" i="1"/>
  <c r="F30" i="1" s="1"/>
  <c r="I29" i="1"/>
  <c r="I30" i="1" s="1"/>
  <c r="J29" i="1"/>
  <c r="J30" i="1" s="1"/>
  <c r="C29" i="1" l="1"/>
  <c r="C30" i="1" s="1"/>
  <c r="K9" i="1"/>
  <c r="B32" i="1" s="1"/>
  <c r="D26" i="1"/>
  <c r="K13" i="1"/>
  <c r="D28" i="1"/>
  <c r="H24" i="1"/>
  <c r="D24" i="1"/>
  <c r="H22" i="1"/>
  <c r="H29" i="1" s="1"/>
  <c r="H30" i="1" s="1"/>
  <c r="D22" i="1"/>
  <c r="D20" i="1"/>
  <c r="D29" i="1" s="1"/>
  <c r="D30" i="1" s="1"/>
  <c r="B33" i="1" s="1"/>
  <c r="B34" i="1" s="1"/>
  <c r="G24" i="1"/>
  <c r="G22" i="1"/>
  <c r="G20" i="1"/>
  <c r="G29" i="1" s="1"/>
  <c r="G30" i="1" s="1"/>
</calcChain>
</file>

<file path=xl/comments1.xml><?xml version="1.0" encoding="utf-8"?>
<comments xmlns="http://schemas.openxmlformats.org/spreadsheetml/2006/main">
  <authors>
    <author>Chris Albright</author>
    <author>Albright</author>
  </authors>
  <commentList>
    <comment ref="E5" authorId="0" shapeId="0">
      <text>
        <r>
          <rPr>
            <b/>
            <sz val="8"/>
            <color indexed="81"/>
            <rFont val="Tahoma"/>
            <family val="2"/>
          </rPr>
          <t>For example, the revenue from project 1 is obtained only if project 1 is completed by the end of month 5.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5" authorId="0" shapeId="0">
      <text>
        <r>
          <rPr>
            <b/>
            <sz val="8"/>
            <color indexed="81"/>
            <rFont val="Tahoma"/>
            <family val="2"/>
          </rPr>
          <t xml:space="preserve">The project will start at the </t>
        </r>
        <r>
          <rPr>
            <b/>
            <i/>
            <sz val="8"/>
            <color indexed="81"/>
            <rFont val="Tahoma"/>
            <family val="2"/>
          </rPr>
          <t xml:space="preserve">beginning </t>
        </r>
        <r>
          <rPr>
            <b/>
            <sz val="8"/>
            <color indexed="81"/>
            <rFont val="Tahoma"/>
            <family val="2"/>
          </rPr>
          <t>of this month.</t>
        </r>
      </text>
    </comment>
    <comment ref="I5" authorId="1" shapeId="0">
      <text>
        <r>
          <rPr>
            <b/>
            <sz val="8"/>
            <color indexed="81"/>
            <rFont val="Tahoma"/>
            <family val="2"/>
          </rPr>
          <t>If the start time equals this upper bound, it means the project isn't done at all.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5" authorId="0" shapeId="0">
      <text>
        <r>
          <rPr>
            <b/>
            <sz val="8"/>
            <color indexed="81"/>
            <rFont val="Tahoma"/>
            <family val="2"/>
          </rPr>
          <t xml:space="preserve">The project will finish at the </t>
        </r>
        <r>
          <rPr>
            <b/>
            <i/>
            <sz val="8"/>
            <color indexed="81"/>
            <rFont val="Tahoma"/>
            <family val="2"/>
          </rPr>
          <t xml:space="preserve">end </t>
        </r>
        <r>
          <rPr>
            <b/>
            <sz val="8"/>
            <color indexed="81"/>
            <rFont val="Tahoma"/>
            <family val="2"/>
          </rPr>
          <t>of this month.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<sst xmlns="http://schemas.openxmlformats.org/spreadsheetml/2006/main" count="27" uniqueCount="18">
  <si>
    <t>Workers/month</t>
  </si>
  <si>
    <t>Scheduling multiple (overlapping) projects</t>
  </si>
  <si>
    <t>Project</t>
  </si>
  <si>
    <t>Workers available per month</t>
  </si>
  <si>
    <t>Start</t>
  </si>
  <si>
    <t>Finish</t>
  </si>
  <si>
    <t>Revenue</t>
  </si>
  <si>
    <t>Workers used</t>
  </si>
  <si>
    <t>Total revenue earned</t>
  </si>
  <si>
    <t>Penalty for exceeding capacity</t>
  </si>
  <si>
    <t>Objective to maximize</t>
  </si>
  <si>
    <t>Worker capacity exceeded?</t>
  </si>
  <si>
    <t>Earned</t>
  </si>
  <si>
    <t>Months</t>
  </si>
  <si>
    <t>Projects (along side) worked on in various months (along top)</t>
  </si>
  <si>
    <t>Due date</t>
  </si>
  <si>
    <t>Upper bound</t>
  </si>
  <si>
    <t>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</si>
</sst>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NumberFormat="1" applyFont="1"/>
    <xf numFmtId="0" fontId="6" fillId="2" borderId="0" xfId="0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6" fillId="3" borderId="0" xfId="0" applyFont="1" applyFill="1" applyBorder="1"/>
    <xf numFmtId="0" fontId="6" fillId="0" borderId="0" xfId="0" applyFont="1" applyBorder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4" borderId="0" xfId="0" applyFont="1" applyFill="1" applyBorder="1"/>
    <xf numFmtId="0" fontId="6" fillId="0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405130</xdr:colOff>
      <xdr:row>17</xdr:row>
      <xdr:rowOff>58420</xdr:rowOff>
    </xdr:from>
    <xdr:to>
      <xdr:col>15</xdr:col>
      <xdr:colOff>525780</xdr:colOff>
      <xdr:row>24</xdr:row>
      <xdr:rowOff>30480</xdr:rowOff>
    </xdr:to>
    <xdr:sp macro="" textlink="">
      <xdr:nvSpPr>
        <xdr:cNvPr id="3" name="TextBox 2"/>
        <xdr:cNvSpPr txBox="1"/>
      </xdr:nvSpPr>
      <xdr:spPr>
        <a:xfrm>
          <a:off x="8543290" y="3167380"/>
          <a:ext cx="3244850" cy="125222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This is the best solution I could find by letting Evolutionary Solver run a long time, but it's possible that there's a somewhat better one. Note that the formulas in the rows 19-28 need an extra condition to account for the fact that the individual project deadlines differ.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M35"/>
  <sheetViews>
    <sheetView tabSelected="1" workbookViewId="0"/>
  </sheetViews>
  <sheetFormatPr defaultColWidth="9.109375" defaultRowHeight="14.4" x14ac:dyDescent="0.3"/>
  <cols>
    <col min="1" max="1" width="26.88671875" style="2" customWidth="1"/>
    <col min="2" max="2" width="13.88671875" style="2" customWidth="1"/>
    <col min="3" max="3" width="11" style="2" customWidth="1"/>
    <col min="4" max="4" width="9.88671875" style="2" customWidth="1"/>
    <col min="5" max="8" width="9.109375" style="2"/>
    <col min="9" max="9" width="11.44140625" style="2" customWidth="1"/>
    <col min="10" max="16384" width="9.109375" style="2"/>
  </cols>
  <sheetData>
    <row r="1" spans="1:13" x14ac:dyDescent="0.3">
      <c r="A1" s="1" t="s">
        <v>1</v>
      </c>
      <c r="E1" s="1"/>
    </row>
    <row r="2" spans="1:13" x14ac:dyDescent="0.3">
      <c r="E2" s="3"/>
      <c r="F2" s="3"/>
    </row>
    <row r="3" spans="1:13" x14ac:dyDescent="0.3">
      <c r="A3" s="2" t="s">
        <v>3</v>
      </c>
      <c r="B3" s="4">
        <v>220</v>
      </c>
      <c r="E3" s="3"/>
      <c r="F3" s="3"/>
    </row>
    <row r="5" spans="1:13" x14ac:dyDescent="0.3">
      <c r="A5" s="5" t="s">
        <v>2</v>
      </c>
      <c r="B5" s="6" t="s">
        <v>0</v>
      </c>
      <c r="C5" s="7" t="s">
        <v>13</v>
      </c>
      <c r="D5" s="6" t="s">
        <v>6</v>
      </c>
      <c r="E5" s="6" t="s">
        <v>15</v>
      </c>
      <c r="G5" s="6" t="s">
        <v>4</v>
      </c>
      <c r="I5" s="6" t="s">
        <v>16</v>
      </c>
      <c r="J5" s="6" t="s">
        <v>5</v>
      </c>
      <c r="K5" s="6" t="s">
        <v>12</v>
      </c>
    </row>
    <row r="6" spans="1:13" x14ac:dyDescent="0.3">
      <c r="A6" s="5">
        <v>1</v>
      </c>
      <c r="B6" s="4">
        <v>74</v>
      </c>
      <c r="C6" s="4">
        <v>5</v>
      </c>
      <c r="D6" s="4">
        <v>4800</v>
      </c>
      <c r="E6" s="4">
        <v>5</v>
      </c>
      <c r="G6" s="8">
        <v>6</v>
      </c>
      <c r="H6" s="5" t="s">
        <v>17</v>
      </c>
      <c r="I6" s="2">
        <f t="shared" ref="I6:I15" si="0">E6+1</f>
        <v>6</v>
      </c>
      <c r="J6" s="2">
        <f t="shared" ref="J6:J15" si="1">G6+C6-1</f>
        <v>10</v>
      </c>
      <c r="K6" s="2">
        <f t="shared" ref="K6:K15" si="2">IF(J6&lt;=E6,D6,0)</f>
        <v>0</v>
      </c>
      <c r="L6" s="9"/>
      <c r="M6" s="9"/>
    </row>
    <row r="7" spans="1:13" x14ac:dyDescent="0.3">
      <c r="A7" s="5">
        <v>2</v>
      </c>
      <c r="B7" s="4">
        <v>98</v>
      </c>
      <c r="C7" s="4">
        <v>2</v>
      </c>
      <c r="D7" s="4">
        <v>3330</v>
      </c>
      <c r="E7" s="4">
        <v>6</v>
      </c>
      <c r="G7" s="8">
        <v>7</v>
      </c>
      <c r="H7" s="5" t="s">
        <v>17</v>
      </c>
      <c r="I7" s="2">
        <f t="shared" si="0"/>
        <v>7</v>
      </c>
      <c r="J7" s="2">
        <f t="shared" si="1"/>
        <v>8</v>
      </c>
      <c r="K7" s="2">
        <f t="shared" si="2"/>
        <v>0</v>
      </c>
      <c r="L7" s="9"/>
      <c r="M7" s="9"/>
    </row>
    <row r="8" spans="1:13" x14ac:dyDescent="0.3">
      <c r="A8" s="5">
        <v>3</v>
      </c>
      <c r="B8" s="4">
        <v>91</v>
      </c>
      <c r="C8" s="4">
        <v>3</v>
      </c>
      <c r="D8" s="4">
        <v>4100</v>
      </c>
      <c r="E8" s="4">
        <v>7</v>
      </c>
      <c r="G8" s="8">
        <v>8</v>
      </c>
      <c r="H8" s="5" t="s">
        <v>17</v>
      </c>
      <c r="I8" s="2">
        <f t="shared" si="0"/>
        <v>8</v>
      </c>
      <c r="J8" s="2">
        <f t="shared" si="1"/>
        <v>10</v>
      </c>
      <c r="K8" s="2">
        <f t="shared" si="2"/>
        <v>0</v>
      </c>
      <c r="L8" s="9"/>
      <c r="M8" s="9"/>
    </row>
    <row r="9" spans="1:13" x14ac:dyDescent="0.3">
      <c r="A9" s="5">
        <v>4</v>
      </c>
      <c r="B9" s="4">
        <v>95</v>
      </c>
      <c r="C9" s="4">
        <v>4</v>
      </c>
      <c r="D9" s="4">
        <v>6840</v>
      </c>
      <c r="E9" s="4">
        <v>8</v>
      </c>
      <c r="G9" s="8">
        <v>4</v>
      </c>
      <c r="H9" s="5" t="s">
        <v>17</v>
      </c>
      <c r="I9" s="2">
        <f t="shared" si="0"/>
        <v>9</v>
      </c>
      <c r="J9" s="2">
        <f t="shared" si="1"/>
        <v>7</v>
      </c>
      <c r="K9" s="2">
        <f t="shared" si="2"/>
        <v>6840</v>
      </c>
      <c r="L9" s="9"/>
      <c r="M9" s="9"/>
    </row>
    <row r="10" spans="1:13" x14ac:dyDescent="0.3">
      <c r="A10" s="5">
        <v>5</v>
      </c>
      <c r="B10" s="4">
        <v>59</v>
      </c>
      <c r="C10" s="4">
        <v>2</v>
      </c>
      <c r="D10" s="4">
        <v>1650</v>
      </c>
      <c r="E10" s="4">
        <v>9</v>
      </c>
      <c r="G10" s="8">
        <v>6</v>
      </c>
      <c r="H10" s="5" t="s">
        <v>17</v>
      </c>
      <c r="I10" s="2">
        <f t="shared" si="0"/>
        <v>10</v>
      </c>
      <c r="J10" s="2">
        <f t="shared" si="1"/>
        <v>7</v>
      </c>
      <c r="K10" s="2">
        <f t="shared" si="2"/>
        <v>1650</v>
      </c>
      <c r="L10" s="9"/>
      <c r="M10" s="9"/>
    </row>
    <row r="11" spans="1:13" x14ac:dyDescent="0.3">
      <c r="A11" s="5">
        <v>6</v>
      </c>
      <c r="B11" s="4">
        <v>81</v>
      </c>
      <c r="C11" s="4">
        <v>3</v>
      </c>
      <c r="D11" s="4">
        <v>3880</v>
      </c>
      <c r="E11" s="4">
        <v>8</v>
      </c>
      <c r="G11" s="8">
        <v>1</v>
      </c>
      <c r="H11" s="5" t="s">
        <v>17</v>
      </c>
      <c r="I11" s="2">
        <f t="shared" si="0"/>
        <v>9</v>
      </c>
      <c r="J11" s="2">
        <f t="shared" si="1"/>
        <v>3</v>
      </c>
      <c r="K11" s="2">
        <f t="shared" si="2"/>
        <v>3880</v>
      </c>
      <c r="L11" s="9"/>
      <c r="M11" s="9"/>
    </row>
    <row r="12" spans="1:13" x14ac:dyDescent="0.3">
      <c r="A12" s="5">
        <v>7</v>
      </c>
      <c r="B12" s="4">
        <v>84</v>
      </c>
      <c r="C12" s="4">
        <v>4</v>
      </c>
      <c r="D12" s="4">
        <v>6380</v>
      </c>
      <c r="E12" s="4">
        <v>6</v>
      </c>
      <c r="G12" s="8">
        <v>7</v>
      </c>
      <c r="H12" s="5" t="s">
        <v>17</v>
      </c>
      <c r="I12" s="2">
        <f t="shared" si="0"/>
        <v>7</v>
      </c>
      <c r="J12" s="2">
        <f t="shared" si="1"/>
        <v>10</v>
      </c>
      <c r="K12" s="2">
        <f t="shared" si="2"/>
        <v>0</v>
      </c>
      <c r="L12" s="9"/>
      <c r="M12" s="9"/>
    </row>
    <row r="13" spans="1:13" x14ac:dyDescent="0.3">
      <c r="A13" s="5">
        <v>8</v>
      </c>
      <c r="B13" s="4">
        <v>78</v>
      </c>
      <c r="C13" s="4">
        <v>3</v>
      </c>
      <c r="D13" s="4">
        <v>4200</v>
      </c>
      <c r="E13" s="4">
        <v>5</v>
      </c>
      <c r="G13" s="8">
        <v>1</v>
      </c>
      <c r="H13" s="5" t="s">
        <v>17</v>
      </c>
      <c r="I13" s="2">
        <f t="shared" si="0"/>
        <v>6</v>
      </c>
      <c r="J13" s="2">
        <f t="shared" si="1"/>
        <v>3</v>
      </c>
      <c r="K13" s="2">
        <f t="shared" si="2"/>
        <v>4200</v>
      </c>
      <c r="L13" s="9"/>
      <c r="M13" s="9"/>
    </row>
    <row r="14" spans="1:13" x14ac:dyDescent="0.3">
      <c r="A14" s="5">
        <v>9</v>
      </c>
      <c r="B14" s="4">
        <v>95</v>
      </c>
      <c r="C14" s="4">
        <v>3</v>
      </c>
      <c r="D14" s="4">
        <v>4860</v>
      </c>
      <c r="E14" s="4">
        <v>6</v>
      </c>
      <c r="G14" s="8">
        <v>7</v>
      </c>
      <c r="H14" s="5" t="s">
        <v>17</v>
      </c>
      <c r="I14" s="2">
        <f t="shared" si="0"/>
        <v>7</v>
      </c>
      <c r="J14" s="2">
        <f t="shared" si="1"/>
        <v>9</v>
      </c>
      <c r="K14" s="2">
        <f t="shared" si="2"/>
        <v>0</v>
      </c>
      <c r="L14" s="9"/>
      <c r="M14" s="9"/>
    </row>
    <row r="15" spans="1:13" x14ac:dyDescent="0.3">
      <c r="A15" s="5">
        <v>10</v>
      </c>
      <c r="B15" s="4">
        <v>58</v>
      </c>
      <c r="C15" s="4">
        <v>5</v>
      </c>
      <c r="D15" s="4">
        <v>5220</v>
      </c>
      <c r="E15" s="4">
        <v>5</v>
      </c>
      <c r="G15" s="8">
        <v>1</v>
      </c>
      <c r="H15" s="5" t="s">
        <v>17</v>
      </c>
      <c r="I15" s="2">
        <f t="shared" si="0"/>
        <v>6</v>
      </c>
      <c r="J15" s="2">
        <f t="shared" si="1"/>
        <v>5</v>
      </c>
      <c r="K15" s="2">
        <f t="shared" si="2"/>
        <v>5220</v>
      </c>
      <c r="L15" s="9"/>
      <c r="M15" s="9"/>
    </row>
    <row r="17" spans="1:11" x14ac:dyDescent="0.3">
      <c r="A17" s="2" t="s">
        <v>14</v>
      </c>
    </row>
    <row r="18" spans="1:11" x14ac:dyDescent="0.3">
      <c r="B18" s="2">
        <v>1</v>
      </c>
      <c r="C18" s="2">
        <v>2</v>
      </c>
      <c r="D18" s="2">
        <v>3</v>
      </c>
      <c r="E18" s="2">
        <v>4</v>
      </c>
      <c r="F18" s="2">
        <v>5</v>
      </c>
      <c r="G18" s="2">
        <v>6</v>
      </c>
      <c r="H18" s="2">
        <v>7</v>
      </c>
      <c r="I18" s="2">
        <v>8</v>
      </c>
      <c r="J18" s="2">
        <v>9</v>
      </c>
    </row>
    <row r="19" spans="1:11" x14ac:dyDescent="0.3">
      <c r="A19" s="5">
        <v>1</v>
      </c>
      <c r="B19" s="10">
        <f t="shared" ref="B19:J19" si="3">IF(B$18&gt;$E6,0,IF(AND(B$18&gt;=$G6,B$18&lt;=$J6),1,0))</f>
        <v>0</v>
      </c>
      <c r="C19" s="11">
        <f t="shared" si="3"/>
        <v>0</v>
      </c>
      <c r="D19" s="11">
        <f t="shared" si="3"/>
        <v>0</v>
      </c>
      <c r="E19" s="11">
        <f t="shared" si="3"/>
        <v>0</v>
      </c>
      <c r="F19" s="11">
        <f t="shared" si="3"/>
        <v>0</v>
      </c>
      <c r="G19" s="11">
        <f t="shared" si="3"/>
        <v>0</v>
      </c>
      <c r="H19" s="11">
        <f t="shared" si="3"/>
        <v>0</v>
      </c>
      <c r="I19" s="11">
        <f t="shared" si="3"/>
        <v>0</v>
      </c>
      <c r="J19" s="12">
        <f t="shared" si="3"/>
        <v>0</v>
      </c>
      <c r="K19" s="9"/>
    </row>
    <row r="20" spans="1:11" x14ac:dyDescent="0.3">
      <c r="A20" s="5">
        <v>2</v>
      </c>
      <c r="B20" s="13">
        <f t="shared" ref="B20:J20" si="4">IF(B$18&gt;$E7,0,IF(AND(B$18&gt;=$G7,B$18&lt;=$J7),1,0))</f>
        <v>0</v>
      </c>
      <c r="C20" s="9">
        <f t="shared" si="4"/>
        <v>0</v>
      </c>
      <c r="D20" s="9">
        <f t="shared" si="4"/>
        <v>0</v>
      </c>
      <c r="E20" s="9">
        <f t="shared" si="4"/>
        <v>0</v>
      </c>
      <c r="F20" s="9">
        <f t="shared" si="4"/>
        <v>0</v>
      </c>
      <c r="G20" s="9">
        <f t="shared" si="4"/>
        <v>0</v>
      </c>
      <c r="H20" s="9">
        <f t="shared" si="4"/>
        <v>0</v>
      </c>
      <c r="I20" s="9">
        <f t="shared" si="4"/>
        <v>0</v>
      </c>
      <c r="J20" s="14">
        <f t="shared" si="4"/>
        <v>0</v>
      </c>
      <c r="K20" s="9"/>
    </row>
    <row r="21" spans="1:11" x14ac:dyDescent="0.3">
      <c r="A21" s="5">
        <v>3</v>
      </c>
      <c r="B21" s="13">
        <f t="shared" ref="B21:J21" si="5">IF(B$18&gt;$E8,0,IF(AND(B$18&gt;=$G8,B$18&lt;=$J8),1,0))</f>
        <v>0</v>
      </c>
      <c r="C21" s="9">
        <f t="shared" si="5"/>
        <v>0</v>
      </c>
      <c r="D21" s="9">
        <f t="shared" si="5"/>
        <v>0</v>
      </c>
      <c r="E21" s="9">
        <f t="shared" si="5"/>
        <v>0</v>
      </c>
      <c r="F21" s="9">
        <f t="shared" si="5"/>
        <v>0</v>
      </c>
      <c r="G21" s="9">
        <f t="shared" si="5"/>
        <v>0</v>
      </c>
      <c r="H21" s="9">
        <f t="shared" si="5"/>
        <v>0</v>
      </c>
      <c r="I21" s="9">
        <f t="shared" si="5"/>
        <v>0</v>
      </c>
      <c r="J21" s="14">
        <f t="shared" si="5"/>
        <v>0</v>
      </c>
      <c r="K21" s="9"/>
    </row>
    <row r="22" spans="1:11" x14ac:dyDescent="0.3">
      <c r="A22" s="5">
        <v>4</v>
      </c>
      <c r="B22" s="13">
        <f t="shared" ref="B22:J22" si="6">IF(B$18&gt;$E9,0,IF(AND(B$18&gt;=$G9,B$18&lt;=$J9),1,0))</f>
        <v>0</v>
      </c>
      <c r="C22" s="9">
        <f t="shared" si="6"/>
        <v>0</v>
      </c>
      <c r="D22" s="9">
        <f t="shared" si="6"/>
        <v>0</v>
      </c>
      <c r="E22" s="9">
        <f t="shared" si="6"/>
        <v>1</v>
      </c>
      <c r="F22" s="9">
        <f t="shared" si="6"/>
        <v>1</v>
      </c>
      <c r="G22" s="9">
        <f t="shared" si="6"/>
        <v>1</v>
      </c>
      <c r="H22" s="9">
        <f t="shared" si="6"/>
        <v>1</v>
      </c>
      <c r="I22" s="9">
        <f t="shared" si="6"/>
        <v>0</v>
      </c>
      <c r="J22" s="14">
        <f t="shared" si="6"/>
        <v>0</v>
      </c>
      <c r="K22" s="9"/>
    </row>
    <row r="23" spans="1:11" x14ac:dyDescent="0.3">
      <c r="A23" s="5">
        <v>5</v>
      </c>
      <c r="B23" s="13">
        <f t="shared" ref="B23:J23" si="7">IF(B$18&gt;$E10,0,IF(AND(B$18&gt;=$G10,B$18&lt;=$J10),1,0))</f>
        <v>0</v>
      </c>
      <c r="C23" s="9">
        <f t="shared" si="7"/>
        <v>0</v>
      </c>
      <c r="D23" s="9">
        <f t="shared" si="7"/>
        <v>0</v>
      </c>
      <c r="E23" s="9">
        <f t="shared" si="7"/>
        <v>0</v>
      </c>
      <c r="F23" s="9">
        <f t="shared" si="7"/>
        <v>0</v>
      </c>
      <c r="G23" s="9">
        <f t="shared" si="7"/>
        <v>1</v>
      </c>
      <c r="H23" s="9">
        <f t="shared" si="7"/>
        <v>1</v>
      </c>
      <c r="I23" s="9">
        <f t="shared" si="7"/>
        <v>0</v>
      </c>
      <c r="J23" s="14">
        <f t="shared" si="7"/>
        <v>0</v>
      </c>
      <c r="K23" s="9"/>
    </row>
    <row r="24" spans="1:11" x14ac:dyDescent="0.3">
      <c r="A24" s="5">
        <v>6</v>
      </c>
      <c r="B24" s="13">
        <f t="shared" ref="B24:J24" si="8">IF(B$18&gt;$E11,0,IF(AND(B$18&gt;=$G11,B$18&lt;=$J11),1,0))</f>
        <v>1</v>
      </c>
      <c r="C24" s="9">
        <f t="shared" si="8"/>
        <v>1</v>
      </c>
      <c r="D24" s="9">
        <f t="shared" si="8"/>
        <v>1</v>
      </c>
      <c r="E24" s="9">
        <f t="shared" si="8"/>
        <v>0</v>
      </c>
      <c r="F24" s="9">
        <f t="shared" si="8"/>
        <v>0</v>
      </c>
      <c r="G24" s="9">
        <f t="shared" si="8"/>
        <v>0</v>
      </c>
      <c r="H24" s="9">
        <f t="shared" si="8"/>
        <v>0</v>
      </c>
      <c r="I24" s="9">
        <f t="shared" si="8"/>
        <v>0</v>
      </c>
      <c r="J24" s="14">
        <f t="shared" si="8"/>
        <v>0</v>
      </c>
      <c r="K24" s="9"/>
    </row>
    <row r="25" spans="1:11" x14ac:dyDescent="0.3">
      <c r="A25" s="5">
        <v>7</v>
      </c>
      <c r="B25" s="13">
        <f t="shared" ref="B25:J25" si="9">IF(B$18&gt;$E12,0,IF(AND(B$18&gt;=$G12,B$18&lt;=$J12),1,0))</f>
        <v>0</v>
      </c>
      <c r="C25" s="9">
        <f t="shared" si="9"/>
        <v>0</v>
      </c>
      <c r="D25" s="9">
        <f t="shared" si="9"/>
        <v>0</v>
      </c>
      <c r="E25" s="9">
        <f t="shared" si="9"/>
        <v>0</v>
      </c>
      <c r="F25" s="9">
        <f t="shared" si="9"/>
        <v>0</v>
      </c>
      <c r="G25" s="9">
        <f t="shared" si="9"/>
        <v>0</v>
      </c>
      <c r="H25" s="9">
        <f t="shared" si="9"/>
        <v>0</v>
      </c>
      <c r="I25" s="9">
        <f t="shared" si="9"/>
        <v>0</v>
      </c>
      <c r="J25" s="14">
        <f t="shared" si="9"/>
        <v>0</v>
      </c>
      <c r="K25" s="9"/>
    </row>
    <row r="26" spans="1:11" x14ac:dyDescent="0.3">
      <c r="A26" s="5">
        <v>8</v>
      </c>
      <c r="B26" s="13">
        <f t="shared" ref="B26:J26" si="10">IF(B$18&gt;$E13,0,IF(AND(B$18&gt;=$G13,B$18&lt;=$J13),1,0))</f>
        <v>1</v>
      </c>
      <c r="C26" s="9">
        <f t="shared" si="10"/>
        <v>1</v>
      </c>
      <c r="D26" s="9">
        <f t="shared" si="10"/>
        <v>1</v>
      </c>
      <c r="E26" s="9">
        <f t="shared" si="10"/>
        <v>0</v>
      </c>
      <c r="F26" s="9">
        <f t="shared" si="10"/>
        <v>0</v>
      </c>
      <c r="G26" s="9">
        <f t="shared" si="10"/>
        <v>0</v>
      </c>
      <c r="H26" s="9">
        <f t="shared" si="10"/>
        <v>0</v>
      </c>
      <c r="I26" s="9">
        <f t="shared" si="10"/>
        <v>0</v>
      </c>
      <c r="J26" s="14">
        <f t="shared" si="10"/>
        <v>0</v>
      </c>
      <c r="K26" s="9"/>
    </row>
    <row r="27" spans="1:11" x14ac:dyDescent="0.3">
      <c r="A27" s="5">
        <v>9</v>
      </c>
      <c r="B27" s="13">
        <f t="shared" ref="B27:J27" si="11">IF(B$18&gt;$E14,0,IF(AND(B$18&gt;=$G14,B$18&lt;=$J14),1,0))</f>
        <v>0</v>
      </c>
      <c r="C27" s="9">
        <f t="shared" si="11"/>
        <v>0</v>
      </c>
      <c r="D27" s="9">
        <f t="shared" si="11"/>
        <v>0</v>
      </c>
      <c r="E27" s="9">
        <f t="shared" si="11"/>
        <v>0</v>
      </c>
      <c r="F27" s="9">
        <f t="shared" si="11"/>
        <v>0</v>
      </c>
      <c r="G27" s="9">
        <f t="shared" si="11"/>
        <v>0</v>
      </c>
      <c r="H27" s="9">
        <f t="shared" si="11"/>
        <v>0</v>
      </c>
      <c r="I27" s="9">
        <f t="shared" si="11"/>
        <v>0</v>
      </c>
      <c r="J27" s="14">
        <f t="shared" si="11"/>
        <v>0</v>
      </c>
      <c r="K27" s="9"/>
    </row>
    <row r="28" spans="1:11" x14ac:dyDescent="0.3">
      <c r="A28" s="5">
        <v>10</v>
      </c>
      <c r="B28" s="15">
        <f t="shared" ref="B28:J28" si="12">IF(B$18&gt;$E15,0,IF(AND(B$18&gt;=$G15,B$18&lt;=$J15),1,0))</f>
        <v>1</v>
      </c>
      <c r="C28" s="16">
        <f t="shared" si="12"/>
        <v>1</v>
      </c>
      <c r="D28" s="16">
        <f t="shared" si="12"/>
        <v>1</v>
      </c>
      <c r="E28" s="16">
        <f t="shared" si="12"/>
        <v>1</v>
      </c>
      <c r="F28" s="16">
        <f t="shared" si="12"/>
        <v>1</v>
      </c>
      <c r="G28" s="16">
        <f t="shared" si="12"/>
        <v>0</v>
      </c>
      <c r="H28" s="16">
        <f t="shared" si="12"/>
        <v>0</v>
      </c>
      <c r="I28" s="16">
        <f t="shared" si="12"/>
        <v>0</v>
      </c>
      <c r="J28" s="17">
        <f t="shared" si="12"/>
        <v>0</v>
      </c>
      <c r="K28" s="9"/>
    </row>
    <row r="29" spans="1:11" x14ac:dyDescent="0.3">
      <c r="A29" s="2" t="s">
        <v>7</v>
      </c>
      <c r="B29" s="2">
        <f t="shared" ref="B29:J29" si="13">SUMPRODUCT($B$6:$B$15,B19:B28)</f>
        <v>217</v>
      </c>
      <c r="C29" s="2">
        <f t="shared" si="13"/>
        <v>217</v>
      </c>
      <c r="D29" s="2">
        <f t="shared" si="13"/>
        <v>217</v>
      </c>
      <c r="E29" s="2">
        <f t="shared" si="13"/>
        <v>153</v>
      </c>
      <c r="F29" s="2">
        <f t="shared" si="13"/>
        <v>153</v>
      </c>
      <c r="G29" s="2">
        <f t="shared" si="13"/>
        <v>154</v>
      </c>
      <c r="H29" s="2">
        <f t="shared" si="13"/>
        <v>154</v>
      </c>
      <c r="I29" s="2">
        <f t="shared" si="13"/>
        <v>0</v>
      </c>
      <c r="J29" s="2">
        <f t="shared" si="13"/>
        <v>0</v>
      </c>
    </row>
    <row r="30" spans="1:11" x14ac:dyDescent="0.3">
      <c r="A30" s="2" t="s">
        <v>11</v>
      </c>
      <c r="B30" s="2">
        <f t="shared" ref="B30:J30" si="14">IF(B29&gt;$B$3,1,0)</f>
        <v>0</v>
      </c>
      <c r="C30" s="2">
        <f t="shared" si="14"/>
        <v>0</v>
      </c>
      <c r="D30" s="2">
        <f t="shared" si="14"/>
        <v>0</v>
      </c>
      <c r="E30" s="2">
        <f t="shared" si="14"/>
        <v>0</v>
      </c>
      <c r="F30" s="2">
        <f t="shared" si="14"/>
        <v>0</v>
      </c>
      <c r="G30" s="2">
        <f t="shared" si="14"/>
        <v>0</v>
      </c>
      <c r="H30" s="2">
        <f t="shared" si="14"/>
        <v>0</v>
      </c>
      <c r="I30" s="2">
        <f t="shared" si="14"/>
        <v>0</v>
      </c>
      <c r="J30" s="2">
        <f t="shared" si="14"/>
        <v>0</v>
      </c>
    </row>
    <row r="32" spans="1:11" x14ac:dyDescent="0.3">
      <c r="A32" s="2" t="s">
        <v>8</v>
      </c>
      <c r="B32" s="2">
        <f>SUM(K6:K15)</f>
        <v>21790</v>
      </c>
    </row>
    <row r="33" spans="1:2" x14ac:dyDescent="0.3">
      <c r="A33" s="2" t="s">
        <v>9</v>
      </c>
      <c r="B33" s="2">
        <f>100000*SUM(B30:K30)</f>
        <v>0</v>
      </c>
    </row>
    <row r="34" spans="1:2" x14ac:dyDescent="0.3">
      <c r="A34" s="2" t="s">
        <v>10</v>
      </c>
      <c r="B34" s="18">
        <f>B32-B33</f>
        <v>21790</v>
      </c>
    </row>
    <row r="35" spans="1:2" x14ac:dyDescent="0.3">
      <c r="B35" s="19"/>
    </row>
  </sheetData>
  <phoneticPr fontId="1" type="noConversion"/>
  <printOptions headings="1" gridLines="1"/>
  <pageMargins left="0.75" right="0.75" top="1" bottom="1" header="0.5" footer="0.5"/>
  <pageSetup scale="70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Model!Print_Area</vt:lpstr>
      <vt:lpstr>Start</vt:lpstr>
      <vt:lpstr>Target</vt:lpstr>
      <vt:lpstr>Upper_bound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Chris</cp:lastModifiedBy>
  <cp:lastPrinted>2006-01-20T21:33:24Z</cp:lastPrinted>
  <dcterms:created xsi:type="dcterms:W3CDTF">2006-01-10T19:37:53Z</dcterms:created>
  <dcterms:modified xsi:type="dcterms:W3CDTF">2014-03-13T00:51:21Z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1622104404</vt:i4>
  </property>
  <property fmtid="{D5CDD505-2E9C-101B-9397-08002B2CF9AE}" pid="3" name="_EmailSubject">
    <vt:lpwstr>new section</vt:lpwstr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</Properties>
</file>